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ut\Desktop\Prosense\Sunum-Doküman\"/>
    </mc:Choice>
  </mc:AlternateContent>
  <xr:revisionPtr revIDLastSave="0" documentId="13_ncr:1_{0C30D28B-0593-4A68-858C-E9055242A631}" xr6:coauthVersionLast="46" xr6:coauthVersionMax="46" xr10:uidLastSave="{00000000-0000-0000-0000-000000000000}"/>
  <bookViews>
    <workbookView xWindow="-28920" yWindow="-5850" windowWidth="29040" windowHeight="15720" activeTab="1" xr2:uid="{00000000-000D-0000-FFFF-FFFF00000000}"/>
  </bookViews>
  <sheets>
    <sheet name="Ekipmanlar" sheetId="6" r:id="rId1"/>
    <sheet name="DPX-1" sheetId="1" r:id="rId2"/>
  </sheets>
  <definedNames>
    <definedName name="_xlnm.Print_Area" localSheetId="1">'DPX-1'!$A$1:$H$51</definedName>
  </definedNames>
  <calcPr calcId="181029"/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13" i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G27" i="1" s="1"/>
  <c r="C28" i="1"/>
  <c r="D28" i="1" s="1"/>
  <c r="C29" i="1"/>
  <c r="D29" i="1" s="1"/>
  <c r="G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37" i="1"/>
  <c r="D37" i="1" s="1"/>
  <c r="G37" i="1" s="1"/>
  <c r="C13" i="1"/>
  <c r="D13" i="1" s="1"/>
  <c r="G31" i="1" l="1"/>
  <c r="G23" i="1"/>
  <c r="G15" i="1"/>
  <c r="G30" i="1"/>
  <c r="G22" i="1"/>
  <c r="G36" i="1"/>
  <c r="G28" i="1"/>
  <c r="G20" i="1"/>
  <c r="G35" i="1"/>
  <c r="G19" i="1"/>
  <c r="G14" i="1"/>
  <c r="G13" i="1"/>
  <c r="G34" i="1"/>
  <c r="G18" i="1"/>
  <c r="G33" i="1"/>
  <c r="G25" i="1"/>
  <c r="G17" i="1"/>
  <c r="G26" i="1"/>
  <c r="G32" i="1"/>
  <c r="G24" i="1"/>
  <c r="G16" i="1"/>
  <c r="G21" i="1"/>
  <c r="D39" i="1"/>
  <c r="G39" i="1" l="1"/>
  <c r="C50" i="1" s="1"/>
  <c r="C48" i="1" l="1"/>
</calcChain>
</file>

<file path=xl/sharedStrings.xml><?xml version="1.0" encoding="utf-8"?>
<sst xmlns="http://schemas.openxmlformats.org/spreadsheetml/2006/main" count="80" uniqueCount="52">
  <si>
    <t>P</t>
  </si>
  <si>
    <t>P-R</t>
  </si>
  <si>
    <t>PE</t>
  </si>
  <si>
    <t>PE-R</t>
  </si>
  <si>
    <t>PC3</t>
  </si>
  <si>
    <t>PC3-R</t>
  </si>
  <si>
    <t>SafeVader</t>
  </si>
  <si>
    <t>PX</t>
  </si>
  <si>
    <t>PX-R</t>
  </si>
  <si>
    <t>PQN</t>
  </si>
  <si>
    <t>PQN-R</t>
  </si>
  <si>
    <t>PQD</t>
  </si>
  <si>
    <t>PQD-R</t>
  </si>
  <si>
    <t>Sounder Beacon</t>
  </si>
  <si>
    <t>DPX-32</t>
  </si>
  <si>
    <t>DPX-64</t>
  </si>
  <si>
    <t>DPX-128</t>
  </si>
  <si>
    <t>DP-4</t>
  </si>
  <si>
    <t>DP-8</t>
  </si>
  <si>
    <t>S-INX</t>
  </si>
  <si>
    <t>S-OUTX</t>
  </si>
  <si>
    <t>PQDS</t>
  </si>
  <si>
    <t>PQDS-R</t>
  </si>
  <si>
    <t>PQNS</t>
  </si>
  <si>
    <t>PQNS-R</t>
  </si>
  <si>
    <t>Alarm</t>
  </si>
  <si>
    <t>t1</t>
  </si>
  <si>
    <t>t2</t>
  </si>
  <si>
    <t>sf</t>
  </si>
  <si>
    <t>Proje   :</t>
  </si>
  <si>
    <t>Konum :</t>
  </si>
  <si>
    <t>Ekipman</t>
  </si>
  <si>
    <t>Adet</t>
  </si>
  <si>
    <t>Normal
Akım
(mA)</t>
  </si>
  <si>
    <t>Toplam
Normal
Akım
(mA)</t>
  </si>
  <si>
    <t>Alarmdaki
Adet</t>
  </si>
  <si>
    <t>Alarm
Akımı
(mA)</t>
  </si>
  <si>
    <t>Toplam
Akım
(mA)</t>
  </si>
  <si>
    <t>Sükunet</t>
  </si>
  <si>
    <t>Toplam A:</t>
  </si>
  <si>
    <t>Toplam B:</t>
  </si>
  <si>
    <t>İstenen Alarm Süresi</t>
  </si>
  <si>
    <t>İstenen Sükunet Süresi</t>
  </si>
  <si>
    <t>Güvenlik Çarpanı</t>
  </si>
  <si>
    <t>Saat</t>
  </si>
  <si>
    <t>Çarpan</t>
  </si>
  <si>
    <t xml:space="preserve">Minimum Akü Kapasitesi [Ah] = </t>
  </si>
  <si>
    <t>(12V x 2 veya 24V x 1)</t>
  </si>
  <si>
    <r>
      <t>(</t>
    </r>
    <r>
      <rPr>
        <b/>
        <i/>
        <sz val="10"/>
        <color rgb="FF00B050"/>
        <rFont val="Arial"/>
        <family val="2"/>
      </rPr>
      <t>t1[s] x Toplam A[A]</t>
    </r>
    <r>
      <rPr>
        <b/>
        <i/>
        <sz val="10"/>
        <rFont val="Arial"/>
        <family val="2"/>
      </rPr>
      <t xml:space="preserve"> + </t>
    </r>
    <r>
      <rPr>
        <b/>
        <i/>
        <sz val="10"/>
        <color rgb="FFFF0000"/>
        <rFont val="Arial"/>
        <family val="2"/>
      </rPr>
      <t>t2[s] x  Toplam B[A]</t>
    </r>
    <r>
      <rPr>
        <b/>
        <i/>
        <sz val="10"/>
        <rFont val="Arial"/>
        <family val="2"/>
      </rPr>
      <t xml:space="preserve">) x </t>
    </r>
    <r>
      <rPr>
        <b/>
        <i/>
        <sz val="10"/>
        <color theme="4"/>
        <rFont val="Arial"/>
        <family val="2"/>
      </rPr>
      <t>sf</t>
    </r>
  </si>
  <si>
    <t>Dedektör</t>
  </si>
  <si>
    <t>Sükunet Akımı</t>
  </si>
  <si>
    <t>Akımı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</si>
</sst>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A&quot;"/>
    <numFmt numFmtId="165" formatCode="#,##0.00\ &quot;Ah&quot;"/>
  </numFmts>
  <fonts count="18" x14ac:knownFonts="1">
    <font>
      <sz val="10"/>
      <name val="Arial"/>
    </font>
    <font>
      <b/>
      <sz val="10"/>
      <name val="Arial"/>
    </font>
    <font>
      <sz val="8"/>
      <name val="Arial"/>
    </font>
    <font>
      <b/>
      <sz val="10"/>
      <name val="Arial"/>
      <family val="2"/>
    </font>
    <font>
      <b/>
      <sz val="11"/>
      <color theme="0"/>
      <name val="Calibri"/>
      <family val="2"/>
      <charset val="16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2"/>
      <color rgb="FF00B050"/>
      <name val="Arial"/>
      <family val="2"/>
    </font>
    <font>
      <b/>
      <sz val="12"/>
      <color rgb="FFFF0000"/>
      <name val="Arial"/>
      <family val="2"/>
    </font>
    <font>
      <b/>
      <sz val="12"/>
      <color theme="4"/>
      <name val="Arial"/>
      <family val="2"/>
    </font>
    <font>
      <b/>
      <i/>
      <sz val="12"/>
      <color rgb="FF7030A0"/>
      <name val="Arial"/>
      <family val="2"/>
    </font>
    <font>
      <b/>
      <i/>
      <sz val="10"/>
      <color rgb="FF7030A0"/>
      <name val="Arial"/>
      <family val="2"/>
    </font>
    <font>
      <b/>
      <sz val="11"/>
      <name val="Arial"/>
      <family val="2"/>
    </font>
    <font>
      <b/>
      <sz val="11"/>
      <color rgb="FF00B050"/>
      <name val="Arial"/>
      <family val="2"/>
    </font>
    <font>
      <b/>
      <sz val="11"/>
      <color rgb="FFFF0000"/>
      <name val="Arial"/>
      <family val="2"/>
    </font>
    <font>
      <b/>
      <i/>
      <sz val="10"/>
      <color rgb="FF00B050"/>
      <name val="Arial"/>
      <family val="2"/>
    </font>
    <font>
      <b/>
      <i/>
      <sz val="10"/>
      <color rgb="FFFF0000"/>
      <name val="Arial"/>
      <family val="2"/>
    </font>
    <font>
      <b/>
      <i/>
      <sz val="10"/>
      <color theme="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58F9C"/>
        <bgColor indexed="64"/>
      </patternFill>
    </fill>
    <fill>
      <patternFill patternType="solid">
        <fgColor rgb="FFEBF5F5"/>
        <bgColor indexed="64"/>
      </patternFill>
    </fill>
    <fill>
      <patternFill patternType="solid">
        <fgColor rgb="FFD7EBEB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8" xfId="0" applyBorder="1"/>
    <xf numFmtId="0" fontId="3" fillId="0" borderId="0" xfId="0" applyFont="1"/>
    <xf numFmtId="0" fontId="5" fillId="0" borderId="0" xfId="0" applyFont="1"/>
    <xf numFmtId="0" fontId="5" fillId="0" borderId="8" xfId="0" applyFont="1" applyBorder="1"/>
    <xf numFmtId="0" fontId="5" fillId="0" borderId="3" xfId="0" applyFont="1" applyBorder="1" applyAlignment="1">
      <alignment horizontal="center" vertical="center"/>
    </xf>
    <xf numFmtId="0" fontId="6" fillId="0" borderId="0" xfId="0" applyFont="1"/>
    <xf numFmtId="0" fontId="5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1" xfId="0" applyFont="1" applyBorder="1"/>
    <xf numFmtId="0" fontId="12" fillId="0" borderId="2" xfId="0" applyFont="1" applyBorder="1"/>
    <xf numFmtId="164" fontId="13" fillId="0" borderId="10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/>
    </xf>
    <xf numFmtId="165" fontId="10" fillId="0" borderId="0" xfId="0" applyNumberFormat="1" applyFont="1" applyAlignment="1">
      <alignment horizontal="left" vertical="center"/>
    </xf>
    <xf numFmtId="0" fontId="0" fillId="5" borderId="11" xfId="0" applyFill="1" applyBorder="1" applyAlignment="1">
      <alignment horizontal="left" vertical="center" wrapText="1"/>
    </xf>
    <xf numFmtId="0" fontId="7" fillId="5" borderId="10" xfId="0" applyFont="1" applyFill="1" applyBorder="1" applyAlignment="1" applyProtection="1">
      <alignment horizontal="center" vertical="center"/>
      <protection locked="0"/>
    </xf>
    <xf numFmtId="0" fontId="8" fillId="5" borderId="10" xfId="0" applyFont="1" applyFill="1" applyBorder="1" applyAlignment="1" applyProtection="1">
      <alignment horizontal="center" vertical="center"/>
      <protection locked="0"/>
    </xf>
    <xf numFmtId="0" fontId="9" fillId="5" borderId="10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5" fillId="4" borderId="18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9" xfId="0" applyFont="1" applyFill="1" applyBorder="1" applyAlignment="1">
      <alignment horizontal="left" vertical="center"/>
    </xf>
    <xf numFmtId="0" fontId="0" fillId="5" borderId="19" xfId="0" applyFill="1" applyBorder="1" applyAlignment="1">
      <alignment horizontal="left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21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3" borderId="15" xfId="0" applyFill="1" applyBorder="1" applyAlignment="1" applyProtection="1">
      <alignment horizontal="left" vertical="center" wrapText="1"/>
      <protection locked="0"/>
    </xf>
    <xf numFmtId="0" fontId="0" fillId="3" borderId="16" xfId="0" applyFill="1" applyBorder="1" applyAlignment="1" applyProtection="1">
      <alignment horizontal="left" vertical="center" wrapText="1"/>
      <protection locked="0"/>
    </xf>
    <xf numFmtId="0" fontId="0" fillId="3" borderId="8" xfId="0" applyFill="1" applyBorder="1" applyAlignment="1" applyProtection="1">
      <alignment horizontal="left" vertical="center" wrapText="1"/>
      <protection locked="0"/>
    </xf>
    <xf numFmtId="0" fontId="0" fillId="3" borderId="9" xfId="0" applyFill="1" applyBorder="1" applyAlignment="1" applyProtection="1">
      <alignment horizontal="left" vertical="center" wrapText="1"/>
      <protection locked="0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8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</xdr:colOff>
      <xdr:row>0</xdr:row>
      <xdr:rowOff>38100</xdr:rowOff>
    </xdr:from>
    <xdr:to>
      <xdr:col>1</xdr:col>
      <xdr:colOff>112958</xdr:colOff>
      <xdr:row>7</xdr:row>
      <xdr:rowOff>3243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DC480968-ED9E-48FE-A093-05C1E34594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" y="38100"/>
          <a:ext cx="1669343" cy="1161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36755</xdr:colOff>
      <xdr:row>4</xdr:row>
      <xdr:rowOff>169546</xdr:rowOff>
    </xdr:from>
    <xdr:to>
      <xdr:col>7</xdr:col>
      <xdr:colOff>37128</xdr:colOff>
      <xdr:row>7</xdr:row>
      <xdr:rowOff>19387</xdr:rowOff>
    </xdr:to>
    <xdr:pic>
      <xdr:nvPicPr>
        <xdr:cNvPr id="3" name="Resim 2">
          <a:extLst>
            <a:ext uri="{FF2B5EF4-FFF2-40B4-BE49-F238E27FC236}">
              <a16:creationId xmlns:a16="http://schemas.microsoft.com/office/drawing/2014/main" id="{B324C6A1-1E15-49D4-A4A6-DCD9B31A8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980" y="855346"/>
          <a:ext cx="3505573" cy="350856"/>
        </a:xfrm>
        <a:prstGeom prst="rect">
          <a:avLst/>
        </a:prstGeom>
        <a:noFill/>
      </xdr:spPr>
    </xdr:pic>
    <xdr:clientData/>
  </xdr:twoCellAnchor>
  <xdr:twoCellAnchor>
    <xdr:from>
      <xdr:col>3</xdr:col>
      <xdr:colOff>303792</xdr:colOff>
      <xdr:row>5</xdr:row>
      <xdr:rowOff>3250</xdr:rowOff>
    </xdr:from>
    <xdr:to>
      <xdr:col>7</xdr:col>
      <xdr:colOff>1906</xdr:colOff>
      <xdr:row>6</xdr:row>
      <xdr:rowOff>142876</xdr:rowOff>
    </xdr:to>
    <xdr:sp macro="" textlink="">
      <xdr:nvSpPr>
        <xdr:cNvPr id="4" name="Metin kutusu 3">
          <a:extLst>
            <a:ext uri="{FF2B5EF4-FFF2-40B4-BE49-F238E27FC236}">
              <a16:creationId xmlns:a16="http://schemas.microsoft.com/office/drawing/2014/main" id="{B3FFC7F3-26B5-4432-81DC-4143E6C77C0E}"/>
            </a:ext>
          </a:extLst>
        </xdr:cNvPr>
        <xdr:cNvSpPr txBox="1"/>
      </xdr:nvSpPr>
      <xdr:spPr>
        <a:xfrm>
          <a:off x="3628017" y="860500"/>
          <a:ext cx="3203314" cy="3110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en-GB" sz="1400">
              <a:solidFill>
                <a:schemeClr val="bg1"/>
              </a:solidFill>
            </a:rPr>
            <a:t>Akü Kapasitesi Hesabı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workbookViewId="0">
      <selection activeCell="C2" sqref="C2"/>
    </sheetView>
  </sheetViews>
  <sheetFormatPr defaultRowHeight="13.2" x14ac:dyDescent="0.25"/>
  <cols>
    <col min="1" max="1" width="16.44140625" customWidth="1"/>
    <col min="2" max="2" width="16.21875" customWidth="1"/>
    <col min="3" max="3" width="18.21875" customWidth="1"/>
  </cols>
  <sheetData>
    <row r="1" spans="1:5" x14ac:dyDescent="0.25">
      <c r="A1" s="2" t="s">
        <v>49</v>
      </c>
      <c r="B1" s="2" t="s">
        <v>50</v>
      </c>
      <c r="C1" s="2" t="s">
        <v>51</v>
      </c>
    </row>
    <row r="2" spans="1:5" x14ac:dyDescent="0.25">
      <c r="A2" s="3" t="s">
        <v>17</v>
      </c>
      <c r="B2">
        <v>35</v>
      </c>
      <c r="C2">
        <v>175</v>
      </c>
    </row>
    <row r="3" spans="1:5" x14ac:dyDescent="0.25">
      <c r="A3" s="3" t="s">
        <v>18</v>
      </c>
      <c r="B3">
        <v>35</v>
      </c>
      <c r="C3">
        <v>175</v>
      </c>
    </row>
    <row r="4" spans="1:5" x14ac:dyDescent="0.25">
      <c r="A4" s="3" t="s">
        <v>14</v>
      </c>
      <c r="B4">
        <v>95</v>
      </c>
      <c r="C4">
        <v>175</v>
      </c>
    </row>
    <row r="5" spans="1:5" x14ac:dyDescent="0.25">
      <c r="A5" s="3" t="s">
        <v>15</v>
      </c>
      <c r="B5">
        <v>95</v>
      </c>
      <c r="C5">
        <v>175</v>
      </c>
    </row>
    <row r="6" spans="1:5" x14ac:dyDescent="0.25">
      <c r="A6" s="3" t="s">
        <v>16</v>
      </c>
      <c r="B6">
        <v>95</v>
      </c>
      <c r="C6">
        <v>175</v>
      </c>
    </row>
    <row r="7" spans="1:5" x14ac:dyDescent="0.25">
      <c r="A7" t="s">
        <v>6</v>
      </c>
      <c r="B7">
        <v>85</v>
      </c>
      <c r="C7">
        <v>110</v>
      </c>
    </row>
    <row r="8" spans="1:5" x14ac:dyDescent="0.25">
      <c r="A8" t="s">
        <v>4</v>
      </c>
      <c r="B8">
        <v>70</v>
      </c>
      <c r="C8">
        <v>85</v>
      </c>
    </row>
    <row r="9" spans="1:5" x14ac:dyDescent="0.25">
      <c r="A9" t="s">
        <v>5</v>
      </c>
      <c r="B9">
        <v>75</v>
      </c>
      <c r="C9">
        <v>100</v>
      </c>
    </row>
    <row r="10" spans="1:5" x14ac:dyDescent="0.25">
      <c r="A10" t="s">
        <v>2</v>
      </c>
      <c r="B10">
        <v>45</v>
      </c>
      <c r="C10">
        <v>60</v>
      </c>
    </row>
    <row r="11" spans="1:5" x14ac:dyDescent="0.25">
      <c r="A11" t="s">
        <v>3</v>
      </c>
      <c r="B11">
        <v>75</v>
      </c>
      <c r="C11">
        <v>100</v>
      </c>
    </row>
    <row r="12" spans="1:5" x14ac:dyDescent="0.25">
      <c r="A12" t="s">
        <v>0</v>
      </c>
      <c r="B12">
        <v>65</v>
      </c>
      <c r="C12">
        <v>75</v>
      </c>
      <c r="E12" s="3"/>
    </row>
    <row r="13" spans="1:5" x14ac:dyDescent="0.25">
      <c r="A13" t="s">
        <v>1</v>
      </c>
      <c r="B13">
        <v>80</v>
      </c>
      <c r="C13">
        <v>95</v>
      </c>
      <c r="E13" s="3"/>
    </row>
    <row r="14" spans="1:5" x14ac:dyDescent="0.25">
      <c r="A14" t="s">
        <v>7</v>
      </c>
      <c r="B14">
        <v>75</v>
      </c>
      <c r="C14">
        <v>90</v>
      </c>
      <c r="E14" s="3"/>
    </row>
    <row r="15" spans="1:5" x14ac:dyDescent="0.25">
      <c r="A15" t="s">
        <v>8</v>
      </c>
      <c r="B15">
        <v>80</v>
      </c>
      <c r="C15">
        <v>115</v>
      </c>
      <c r="E15" s="3"/>
    </row>
    <row r="16" spans="1:5" x14ac:dyDescent="0.25">
      <c r="A16" t="s">
        <v>9</v>
      </c>
      <c r="B16">
        <v>75</v>
      </c>
      <c r="C16">
        <v>90</v>
      </c>
      <c r="E16" s="3"/>
    </row>
    <row r="17" spans="1:5" x14ac:dyDescent="0.25">
      <c r="A17" t="s">
        <v>10</v>
      </c>
      <c r="B17">
        <v>80</v>
      </c>
      <c r="C17">
        <v>110</v>
      </c>
      <c r="E17" s="3"/>
    </row>
    <row r="18" spans="1:5" x14ac:dyDescent="0.25">
      <c r="A18" t="s">
        <v>11</v>
      </c>
      <c r="B18">
        <v>95</v>
      </c>
      <c r="C18">
        <v>125</v>
      </c>
      <c r="E18" s="3"/>
    </row>
    <row r="19" spans="1:5" x14ac:dyDescent="0.25">
      <c r="A19" t="s">
        <v>12</v>
      </c>
      <c r="B19">
        <v>105</v>
      </c>
      <c r="C19">
        <v>145</v>
      </c>
      <c r="E19" s="3"/>
    </row>
    <row r="20" spans="1:5" x14ac:dyDescent="0.25">
      <c r="A20" s="3" t="s">
        <v>23</v>
      </c>
      <c r="B20">
        <v>85</v>
      </c>
      <c r="C20">
        <v>100</v>
      </c>
      <c r="E20" s="3"/>
    </row>
    <row r="21" spans="1:5" x14ac:dyDescent="0.25">
      <c r="A21" s="3" t="s">
        <v>24</v>
      </c>
      <c r="B21">
        <v>90</v>
      </c>
      <c r="C21">
        <v>110</v>
      </c>
      <c r="E21" s="3"/>
    </row>
    <row r="22" spans="1:5" x14ac:dyDescent="0.25">
      <c r="A22" s="3" t="s">
        <v>21</v>
      </c>
      <c r="B22">
        <v>105</v>
      </c>
      <c r="C22">
        <v>140</v>
      </c>
      <c r="E22" s="3"/>
    </row>
    <row r="23" spans="1:5" x14ac:dyDescent="0.25">
      <c r="A23" s="3" t="s">
        <v>22</v>
      </c>
      <c r="B23">
        <v>115</v>
      </c>
      <c r="C23">
        <v>150</v>
      </c>
      <c r="E23" s="3"/>
    </row>
    <row r="24" spans="1:5" x14ac:dyDescent="0.25">
      <c r="A24" s="3" t="s">
        <v>19</v>
      </c>
      <c r="B24">
        <v>25</v>
      </c>
      <c r="C24">
        <v>35</v>
      </c>
    </row>
    <row r="25" spans="1:5" x14ac:dyDescent="0.25">
      <c r="A25" s="3" t="s">
        <v>20</v>
      </c>
      <c r="B25">
        <v>35</v>
      </c>
      <c r="C25">
        <v>55</v>
      </c>
    </row>
    <row r="26" spans="1:5" x14ac:dyDescent="0.25">
      <c r="A26" s="3" t="s">
        <v>13</v>
      </c>
      <c r="B26">
        <v>0</v>
      </c>
      <c r="C26">
        <v>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G51"/>
  <sheetViews>
    <sheetView tabSelected="1" view="pageBreakPreview" topLeftCell="A22" zoomScaleNormal="100" zoomScaleSheetLayoutView="100" workbookViewId="0">
      <selection activeCell="A41" sqref="A41:D44"/>
    </sheetView>
  </sheetViews>
  <sheetFormatPr defaultColWidth="11.44140625" defaultRowHeight="13.2" x14ac:dyDescent="0.25"/>
  <cols>
    <col min="1" max="1" width="23.21875" customWidth="1"/>
    <col min="2" max="7" width="12.77734375" customWidth="1"/>
    <col min="8" max="8" width="3" customWidth="1"/>
  </cols>
  <sheetData>
    <row r="9" spans="1:7" x14ac:dyDescent="0.25">
      <c r="A9" s="27" t="s">
        <v>29</v>
      </c>
      <c r="B9" s="40"/>
      <c r="C9" s="40"/>
      <c r="D9" s="40"/>
      <c r="E9" s="40"/>
      <c r="F9" s="40"/>
      <c r="G9" s="41"/>
    </row>
    <row r="10" spans="1:7" x14ac:dyDescent="0.25">
      <c r="A10" s="26" t="s">
        <v>30</v>
      </c>
      <c r="B10" s="42"/>
      <c r="C10" s="42"/>
      <c r="D10" s="42"/>
      <c r="E10" s="42"/>
      <c r="F10" s="42"/>
      <c r="G10" s="43"/>
    </row>
    <row r="12" spans="1:7" ht="57.6" x14ac:dyDescent="0.25">
      <c r="A12" s="25" t="s">
        <v>31</v>
      </c>
      <c r="B12" s="25" t="s">
        <v>32</v>
      </c>
      <c r="C12" s="25" t="s">
        <v>33</v>
      </c>
      <c r="D12" s="25" t="s">
        <v>34</v>
      </c>
      <c r="E12" s="25" t="s">
        <v>35</v>
      </c>
      <c r="F12" s="25" t="s">
        <v>36</v>
      </c>
      <c r="G12" s="25" t="s">
        <v>37</v>
      </c>
    </row>
    <row r="13" spans="1:7" x14ac:dyDescent="0.25">
      <c r="A13" s="28" t="s">
        <v>17</v>
      </c>
      <c r="B13" s="37"/>
      <c r="C13" s="28">
        <f>VLOOKUP(A13,Ekipmanlar!$A$2:$C$26,2,FALSE)</f>
        <v>35</v>
      </c>
      <c r="D13" s="28">
        <f>C13*B13</f>
        <v>0</v>
      </c>
      <c r="E13" s="37"/>
      <c r="F13" s="28">
        <f>VLOOKUP(A13,Ekipmanlar!$A$2:$C$26,3,FALSE)-VLOOKUP(A13,Ekipmanlar!$A$2:$C$26,2,FALSE)</f>
        <v>140</v>
      </c>
      <c r="G13" s="37">
        <f>F13*E13+D13</f>
        <v>0</v>
      </c>
    </row>
    <row r="14" spans="1:7" x14ac:dyDescent="0.25">
      <c r="A14" s="29" t="s">
        <v>18</v>
      </c>
      <c r="B14" s="21"/>
      <c r="C14" s="29">
        <f>VLOOKUP(A14,Ekipmanlar!$A$2:$C$26,2,FALSE)</f>
        <v>35</v>
      </c>
      <c r="D14" s="29">
        <f t="shared" ref="D14:D37" si="0">C14*B14</f>
        <v>0</v>
      </c>
      <c r="E14" s="21"/>
      <c r="F14" s="29">
        <f>VLOOKUP(A14,Ekipmanlar!$A$2:$C$26,3,FALSE)-VLOOKUP(A14,Ekipmanlar!$A$2:$C$26,2,FALSE)</f>
        <v>140</v>
      </c>
      <c r="G14" s="34">
        <f t="shared" ref="G14:G37" si="1">F14*E14+D14</f>
        <v>0</v>
      </c>
    </row>
    <row r="15" spans="1:7" x14ac:dyDescent="0.25">
      <c r="A15" s="30" t="s">
        <v>14</v>
      </c>
      <c r="B15" s="38"/>
      <c r="C15" s="30">
        <f>VLOOKUP(A15,Ekipmanlar!$A$2:$C$26,2,FALSE)</f>
        <v>95</v>
      </c>
      <c r="D15" s="30">
        <f t="shared" si="0"/>
        <v>0</v>
      </c>
      <c r="E15" s="38"/>
      <c r="F15" s="30">
        <f>VLOOKUP(A15,Ekipmanlar!$A$2:$C$26,3,FALSE)-VLOOKUP(A15,Ekipmanlar!$A$2:$C$26,2,FALSE)</f>
        <v>80</v>
      </c>
      <c r="G15" s="36">
        <f t="shared" si="1"/>
        <v>0</v>
      </c>
    </row>
    <row r="16" spans="1:7" x14ac:dyDescent="0.25">
      <c r="A16" s="30" t="s">
        <v>15</v>
      </c>
      <c r="B16" s="39"/>
      <c r="C16" s="30">
        <f>VLOOKUP(A16,Ekipmanlar!$A$2:$C$26,2,FALSE)</f>
        <v>95</v>
      </c>
      <c r="D16" s="30">
        <f t="shared" si="0"/>
        <v>0</v>
      </c>
      <c r="E16" s="39"/>
      <c r="F16" s="30">
        <f>VLOOKUP(A16,Ekipmanlar!$A$2:$C$26,3,FALSE)-VLOOKUP(A16,Ekipmanlar!$A$2:$C$26,2,FALSE)</f>
        <v>80</v>
      </c>
      <c r="G16" s="35">
        <f t="shared" si="1"/>
        <v>0</v>
      </c>
    </row>
    <row r="17" spans="1:7" x14ac:dyDescent="0.25">
      <c r="A17" s="30" t="s">
        <v>16</v>
      </c>
      <c r="B17" s="21">
        <v>1</v>
      </c>
      <c r="C17" s="30">
        <f>VLOOKUP(A17,Ekipmanlar!$A$2:$C$26,2,FALSE)</f>
        <v>95</v>
      </c>
      <c r="D17" s="30">
        <f t="shared" si="0"/>
        <v>95</v>
      </c>
      <c r="E17" s="21"/>
      <c r="F17" s="30">
        <f>VLOOKUP(A17,Ekipmanlar!$A$2:$C$26,3,FALSE)-VLOOKUP(A17,Ekipmanlar!$A$2:$C$26,2,FALSE)</f>
        <v>80</v>
      </c>
      <c r="G17" s="34">
        <f t="shared" si="1"/>
        <v>95</v>
      </c>
    </row>
    <row r="18" spans="1:7" x14ac:dyDescent="0.25">
      <c r="A18" s="30" t="s">
        <v>6</v>
      </c>
      <c r="B18" s="21"/>
      <c r="C18" s="30">
        <f>VLOOKUP(A18,Ekipmanlar!$A$2:$C$26,2,FALSE)</f>
        <v>85</v>
      </c>
      <c r="D18" s="30">
        <f t="shared" si="0"/>
        <v>0</v>
      </c>
      <c r="E18" s="21"/>
      <c r="F18" s="30">
        <f>VLOOKUP(A18,Ekipmanlar!$A$2:$C$26,3,FALSE)-VLOOKUP(A18,Ekipmanlar!$A$2:$C$26,2,FALSE)</f>
        <v>25</v>
      </c>
      <c r="G18" s="34">
        <f t="shared" si="1"/>
        <v>0</v>
      </c>
    </row>
    <row r="19" spans="1:7" x14ac:dyDescent="0.25">
      <c r="A19" s="30" t="s">
        <v>4</v>
      </c>
      <c r="B19" s="21"/>
      <c r="C19" s="30">
        <f>VLOOKUP(A19,Ekipmanlar!$A$2:$C$26,2,FALSE)</f>
        <v>70</v>
      </c>
      <c r="D19" s="30">
        <f t="shared" si="0"/>
        <v>0</v>
      </c>
      <c r="E19" s="21"/>
      <c r="F19" s="30">
        <f>VLOOKUP(A19,Ekipmanlar!$A$2:$C$26,3,FALSE)-VLOOKUP(A19,Ekipmanlar!$A$2:$C$26,2,FALSE)</f>
        <v>15</v>
      </c>
      <c r="G19" s="34">
        <f t="shared" si="1"/>
        <v>0</v>
      </c>
    </row>
    <row r="20" spans="1:7" x14ac:dyDescent="0.25">
      <c r="A20" s="30" t="s">
        <v>5</v>
      </c>
      <c r="B20" s="39"/>
      <c r="C20" s="30">
        <f>VLOOKUP(A20,Ekipmanlar!$A$2:$C$26,2,FALSE)</f>
        <v>75</v>
      </c>
      <c r="D20" s="30">
        <f t="shared" si="0"/>
        <v>0</v>
      </c>
      <c r="E20" s="39"/>
      <c r="F20" s="30">
        <f>VLOOKUP(A20,Ekipmanlar!$A$2:$C$26,3,FALSE)-VLOOKUP(A20,Ekipmanlar!$A$2:$C$26,2,FALSE)</f>
        <v>25</v>
      </c>
      <c r="G20" s="35">
        <f t="shared" si="1"/>
        <v>0</v>
      </c>
    </row>
    <row r="21" spans="1:7" x14ac:dyDescent="0.25">
      <c r="A21" s="30" t="s">
        <v>2</v>
      </c>
      <c r="B21" s="21"/>
      <c r="C21" s="30">
        <f>VLOOKUP(A21,Ekipmanlar!$A$2:$C$26,2,FALSE)</f>
        <v>45</v>
      </c>
      <c r="D21" s="30">
        <f t="shared" si="0"/>
        <v>0</v>
      </c>
      <c r="E21" s="21"/>
      <c r="F21" s="30">
        <f>VLOOKUP(A21,Ekipmanlar!$A$2:$C$26,3,FALSE)-VLOOKUP(A21,Ekipmanlar!$A$2:$C$26,2,FALSE)</f>
        <v>15</v>
      </c>
      <c r="G21" s="34">
        <f t="shared" si="1"/>
        <v>0</v>
      </c>
    </row>
    <row r="22" spans="1:7" x14ac:dyDescent="0.25">
      <c r="A22" s="30" t="s">
        <v>3</v>
      </c>
      <c r="B22" s="39"/>
      <c r="C22" s="30">
        <f>VLOOKUP(A22,Ekipmanlar!$A$2:$C$26,2,FALSE)</f>
        <v>75</v>
      </c>
      <c r="D22" s="30">
        <f t="shared" si="0"/>
        <v>0</v>
      </c>
      <c r="E22" s="39"/>
      <c r="F22" s="30">
        <f>VLOOKUP(A22,Ekipmanlar!$A$2:$C$26,3,FALSE)-VLOOKUP(A22,Ekipmanlar!$A$2:$C$26,2,FALSE)</f>
        <v>25</v>
      </c>
      <c r="G22" s="35">
        <f t="shared" si="1"/>
        <v>0</v>
      </c>
    </row>
    <row r="23" spans="1:7" x14ac:dyDescent="0.25">
      <c r="A23" s="30" t="s">
        <v>0</v>
      </c>
      <c r="B23" s="21"/>
      <c r="C23" s="30">
        <f>VLOOKUP(A23,Ekipmanlar!$A$2:$C$26,2,FALSE)</f>
        <v>65</v>
      </c>
      <c r="D23" s="30">
        <f t="shared" si="0"/>
        <v>0</v>
      </c>
      <c r="E23" s="21"/>
      <c r="F23" s="30">
        <f>VLOOKUP(A23,Ekipmanlar!$A$2:$C$26,3,FALSE)-VLOOKUP(A23,Ekipmanlar!$A$2:$C$26,2,FALSE)</f>
        <v>10</v>
      </c>
      <c r="G23" s="34">
        <f t="shared" si="1"/>
        <v>0</v>
      </c>
    </row>
    <row r="24" spans="1:7" x14ac:dyDescent="0.25">
      <c r="A24" s="31" t="s">
        <v>1</v>
      </c>
      <c r="B24" s="39"/>
      <c r="C24" s="31">
        <f>VLOOKUP(A24,Ekipmanlar!$A$2:$C$26,2,FALSE)</f>
        <v>80</v>
      </c>
      <c r="D24" s="31">
        <f t="shared" si="0"/>
        <v>0</v>
      </c>
      <c r="E24" s="39"/>
      <c r="F24" s="31">
        <f>VLOOKUP(A24,Ekipmanlar!$A$2:$C$26,3,FALSE)-VLOOKUP(A24,Ekipmanlar!$A$2:$C$26,2,FALSE)</f>
        <v>15</v>
      </c>
      <c r="G24" s="35">
        <f t="shared" si="1"/>
        <v>0</v>
      </c>
    </row>
    <row r="25" spans="1:7" x14ac:dyDescent="0.25">
      <c r="A25" s="29" t="s">
        <v>7</v>
      </c>
      <c r="B25" s="21"/>
      <c r="C25" s="29">
        <f>VLOOKUP(A25,Ekipmanlar!$A$2:$C$26,2,FALSE)</f>
        <v>75</v>
      </c>
      <c r="D25" s="29">
        <f t="shared" si="0"/>
        <v>0</v>
      </c>
      <c r="E25" s="21"/>
      <c r="F25" s="29">
        <f>VLOOKUP(A25,Ekipmanlar!$A$2:$C$26,3,FALSE)-VLOOKUP(A25,Ekipmanlar!$A$2:$C$26,2,FALSE)</f>
        <v>15</v>
      </c>
      <c r="G25" s="34">
        <f t="shared" si="1"/>
        <v>0</v>
      </c>
    </row>
    <row r="26" spans="1:7" x14ac:dyDescent="0.25">
      <c r="A26" s="31" t="s">
        <v>8</v>
      </c>
      <c r="B26" s="21"/>
      <c r="C26" s="31">
        <f>VLOOKUP(A26,Ekipmanlar!$A$2:$C$26,2,FALSE)</f>
        <v>80</v>
      </c>
      <c r="D26" s="31">
        <f t="shared" si="0"/>
        <v>0</v>
      </c>
      <c r="E26" s="21"/>
      <c r="F26" s="31">
        <f>VLOOKUP(A26,Ekipmanlar!$A$2:$C$26,3,FALSE)-VLOOKUP(A26,Ekipmanlar!$A$2:$C$26,2,FALSE)</f>
        <v>35</v>
      </c>
      <c r="G26" s="34">
        <f t="shared" si="1"/>
        <v>0</v>
      </c>
    </row>
    <row r="27" spans="1:7" x14ac:dyDescent="0.25">
      <c r="A27" s="30" t="s">
        <v>9</v>
      </c>
      <c r="B27" s="21"/>
      <c r="C27" s="30">
        <f>VLOOKUP(A27,Ekipmanlar!$A$2:$C$26,2,FALSE)</f>
        <v>75</v>
      </c>
      <c r="D27" s="30">
        <f t="shared" si="0"/>
        <v>0</v>
      </c>
      <c r="E27" s="21"/>
      <c r="F27" s="30">
        <f>VLOOKUP(A27,Ekipmanlar!$A$2:$C$26,3,FALSE)-VLOOKUP(A27,Ekipmanlar!$A$2:$C$26,2,FALSE)</f>
        <v>15</v>
      </c>
      <c r="G27" s="34">
        <f t="shared" si="1"/>
        <v>0</v>
      </c>
    </row>
    <row r="28" spans="1:7" x14ac:dyDescent="0.25">
      <c r="A28" s="30" t="s">
        <v>10</v>
      </c>
      <c r="B28" s="38"/>
      <c r="C28" s="30">
        <f>VLOOKUP(A28,Ekipmanlar!$A$2:$C$26,2,FALSE)</f>
        <v>80</v>
      </c>
      <c r="D28" s="30">
        <f t="shared" si="0"/>
        <v>0</v>
      </c>
      <c r="E28" s="38"/>
      <c r="F28" s="30">
        <f>VLOOKUP(A28,Ekipmanlar!$A$2:$C$26,3,FALSE)-VLOOKUP(A28,Ekipmanlar!$A$2:$C$26,2,FALSE)</f>
        <v>30</v>
      </c>
      <c r="G28" s="36">
        <f t="shared" si="1"/>
        <v>0</v>
      </c>
    </row>
    <row r="29" spans="1:7" x14ac:dyDescent="0.25">
      <c r="A29" s="30" t="s">
        <v>11</v>
      </c>
      <c r="B29" s="39">
        <v>80</v>
      </c>
      <c r="C29" s="30">
        <f>VLOOKUP(A29,Ekipmanlar!$A$2:$C$26,2,FALSE)</f>
        <v>95</v>
      </c>
      <c r="D29" s="30">
        <f t="shared" si="0"/>
        <v>7600</v>
      </c>
      <c r="E29" s="39">
        <v>5</v>
      </c>
      <c r="F29" s="30">
        <f>VLOOKUP(A29,Ekipmanlar!$A$2:$C$26,3,FALSE)-VLOOKUP(A29,Ekipmanlar!$A$2:$C$26,2,FALSE)</f>
        <v>30</v>
      </c>
      <c r="G29" s="35">
        <f t="shared" si="1"/>
        <v>7750</v>
      </c>
    </row>
    <row r="30" spans="1:7" x14ac:dyDescent="0.25">
      <c r="A30" s="30" t="s">
        <v>12</v>
      </c>
      <c r="B30" s="21"/>
      <c r="C30" s="30">
        <f>VLOOKUP(A30,Ekipmanlar!$A$2:$C$26,2,FALSE)</f>
        <v>105</v>
      </c>
      <c r="D30" s="30">
        <f t="shared" si="0"/>
        <v>0</v>
      </c>
      <c r="E30" s="21"/>
      <c r="F30" s="30">
        <f>VLOOKUP(A30,Ekipmanlar!$A$2:$C$26,3,FALSE)-VLOOKUP(A30,Ekipmanlar!$A$2:$C$26,2,FALSE)</f>
        <v>40</v>
      </c>
      <c r="G30" s="34">
        <f t="shared" si="1"/>
        <v>0</v>
      </c>
    </row>
    <row r="31" spans="1:7" x14ac:dyDescent="0.25">
      <c r="A31" s="30" t="s">
        <v>23</v>
      </c>
      <c r="B31" s="38"/>
      <c r="C31" s="30">
        <f>VLOOKUP(A31,Ekipmanlar!$A$2:$C$26,2,FALSE)</f>
        <v>85</v>
      </c>
      <c r="D31" s="30">
        <f t="shared" si="0"/>
        <v>0</v>
      </c>
      <c r="E31" s="38"/>
      <c r="F31" s="30">
        <f>VLOOKUP(A31,Ekipmanlar!$A$2:$C$26,3,FALSE)-VLOOKUP(A31,Ekipmanlar!$A$2:$C$26,2,FALSE)</f>
        <v>15</v>
      </c>
      <c r="G31" s="36">
        <f t="shared" si="1"/>
        <v>0</v>
      </c>
    </row>
    <row r="32" spans="1:7" x14ac:dyDescent="0.25">
      <c r="A32" s="30" t="s">
        <v>24</v>
      </c>
      <c r="B32" s="38"/>
      <c r="C32" s="30">
        <f>VLOOKUP(A32,Ekipmanlar!$A$2:$C$26,2,FALSE)</f>
        <v>90</v>
      </c>
      <c r="D32" s="30">
        <f t="shared" si="0"/>
        <v>0</v>
      </c>
      <c r="E32" s="38"/>
      <c r="F32" s="30">
        <f>VLOOKUP(A32,Ekipmanlar!$A$2:$C$26,3,FALSE)-VLOOKUP(A32,Ekipmanlar!$A$2:$C$26,2,FALSE)</f>
        <v>20</v>
      </c>
      <c r="G32" s="36">
        <f t="shared" si="1"/>
        <v>0</v>
      </c>
    </row>
    <row r="33" spans="1:7" x14ac:dyDescent="0.25">
      <c r="A33" s="30" t="s">
        <v>21</v>
      </c>
      <c r="B33" s="38"/>
      <c r="C33" s="30">
        <f>VLOOKUP(A33,Ekipmanlar!$A$2:$C$26,2,FALSE)</f>
        <v>105</v>
      </c>
      <c r="D33" s="30">
        <f t="shared" si="0"/>
        <v>0</v>
      </c>
      <c r="E33" s="38"/>
      <c r="F33" s="30">
        <f>VLOOKUP(A33,Ekipmanlar!$A$2:$C$26,3,FALSE)-VLOOKUP(A33,Ekipmanlar!$A$2:$C$26,2,FALSE)</f>
        <v>35</v>
      </c>
      <c r="G33" s="36">
        <f t="shared" si="1"/>
        <v>0</v>
      </c>
    </row>
    <row r="34" spans="1:7" x14ac:dyDescent="0.25">
      <c r="A34" s="30" t="s">
        <v>22</v>
      </c>
      <c r="B34" s="38"/>
      <c r="C34" s="30">
        <f>VLOOKUP(A34,Ekipmanlar!$A$2:$C$26,2,FALSE)</f>
        <v>115</v>
      </c>
      <c r="D34" s="30">
        <f t="shared" si="0"/>
        <v>0</v>
      </c>
      <c r="E34" s="38"/>
      <c r="F34" s="30">
        <f>VLOOKUP(A34,Ekipmanlar!$A$2:$C$26,3,FALSE)-VLOOKUP(A34,Ekipmanlar!$A$2:$C$26,2,FALSE)</f>
        <v>35</v>
      </c>
      <c r="G34" s="36">
        <f t="shared" si="1"/>
        <v>0</v>
      </c>
    </row>
    <row r="35" spans="1:7" x14ac:dyDescent="0.25">
      <c r="A35" s="30" t="s">
        <v>19</v>
      </c>
      <c r="B35" s="39"/>
      <c r="C35" s="30">
        <f>VLOOKUP(A35,Ekipmanlar!$A$2:$C$26,2,FALSE)</f>
        <v>25</v>
      </c>
      <c r="D35" s="30">
        <f t="shared" si="0"/>
        <v>0</v>
      </c>
      <c r="E35" s="39"/>
      <c r="F35" s="30">
        <f>VLOOKUP(A35,Ekipmanlar!$A$2:$C$26,3,FALSE)-VLOOKUP(A35,Ekipmanlar!$A$2:$C$26,2,FALSE)</f>
        <v>10</v>
      </c>
      <c r="G35" s="35">
        <f t="shared" si="1"/>
        <v>0</v>
      </c>
    </row>
    <row r="36" spans="1:7" x14ac:dyDescent="0.25">
      <c r="A36" s="30" t="s">
        <v>20</v>
      </c>
      <c r="B36" s="21"/>
      <c r="C36" s="30">
        <f>VLOOKUP(A36,Ekipmanlar!$A$2:$C$26,2,FALSE)</f>
        <v>35</v>
      </c>
      <c r="D36" s="30">
        <f t="shared" si="0"/>
        <v>0</v>
      </c>
      <c r="E36" s="21"/>
      <c r="F36" s="30">
        <f>VLOOKUP(A36,Ekipmanlar!$A$2:$C$26,3,FALSE)-VLOOKUP(A36,Ekipmanlar!$A$2:$C$26,2,FALSE)</f>
        <v>20</v>
      </c>
      <c r="G36" s="34">
        <f t="shared" si="1"/>
        <v>0</v>
      </c>
    </row>
    <row r="37" spans="1:7" x14ac:dyDescent="0.25">
      <c r="A37" s="32" t="s">
        <v>13</v>
      </c>
      <c r="B37" s="33"/>
      <c r="C37" s="32">
        <f>VLOOKUP(A37,Ekipmanlar!$A$2:$C$26,2,FALSE)</f>
        <v>0</v>
      </c>
      <c r="D37" s="32">
        <f t="shared" si="0"/>
        <v>0</v>
      </c>
      <c r="E37" s="33"/>
      <c r="F37" s="32">
        <f>VLOOKUP(A37,Ekipmanlar!$A$2:$C$26,3,FALSE)-VLOOKUP(A37,Ekipmanlar!$A$2:$C$26,2,FALSE)</f>
        <v>30</v>
      </c>
      <c r="G37" s="33">
        <f t="shared" si="1"/>
        <v>0</v>
      </c>
    </row>
    <row r="38" spans="1:7" x14ac:dyDescent="0.25">
      <c r="A38" s="44"/>
      <c r="B38" s="45"/>
      <c r="C38" s="45"/>
      <c r="D38" s="45"/>
      <c r="E38" s="45"/>
      <c r="F38" s="45"/>
      <c r="G38" s="46"/>
    </row>
    <row r="39" spans="1:7" ht="13.8" x14ac:dyDescent="0.25">
      <c r="A39" s="16"/>
      <c r="B39" s="17" t="s">
        <v>38</v>
      </c>
      <c r="C39" s="17" t="s">
        <v>39</v>
      </c>
      <c r="D39" s="18">
        <f>SUM(D13:D37)/1000</f>
        <v>7.6950000000000003</v>
      </c>
      <c r="E39" s="17" t="s">
        <v>25</v>
      </c>
      <c r="F39" s="17" t="s">
        <v>40</v>
      </c>
      <c r="G39" s="19">
        <f>SUM(G13:G37)/1000</f>
        <v>7.8449999999999998</v>
      </c>
    </row>
    <row r="41" spans="1:7" x14ac:dyDescent="0.25">
      <c r="A41" s="47"/>
      <c r="B41" s="1"/>
      <c r="C41" s="4"/>
    </row>
    <row r="42" spans="1:7" ht="15.6" x14ac:dyDescent="0.25">
      <c r="A42" s="11" t="s">
        <v>42</v>
      </c>
      <c r="B42" s="22">
        <v>0.25</v>
      </c>
      <c r="C42" s="5" t="s">
        <v>44</v>
      </c>
      <c r="D42" s="12" t="s">
        <v>26</v>
      </c>
      <c r="E42" s="8"/>
      <c r="F42" s="10"/>
      <c r="G42" s="9"/>
    </row>
    <row r="43" spans="1:7" ht="15.6" x14ac:dyDescent="0.25">
      <c r="A43" s="11" t="s">
        <v>41</v>
      </c>
      <c r="B43" s="23">
        <v>0.5</v>
      </c>
      <c r="C43" s="7" t="s">
        <v>44</v>
      </c>
      <c r="D43" s="12" t="s">
        <v>27</v>
      </c>
      <c r="E43" s="8"/>
      <c r="F43" s="10"/>
      <c r="G43" s="9"/>
    </row>
    <row r="44" spans="1:7" ht="15.6" x14ac:dyDescent="0.25">
      <c r="A44" s="11" t="s">
        <v>43</v>
      </c>
      <c r="B44" s="24">
        <v>1.1499999999999999</v>
      </c>
      <c r="C44" s="7" t="s">
        <v>45</v>
      </c>
      <c r="D44" s="12" t="s">
        <v>28</v>
      </c>
      <c r="E44" s="8"/>
      <c r="F44" s="10"/>
      <c r="G44" s="9"/>
    </row>
    <row r="46" spans="1:7" x14ac:dyDescent="0.25">
      <c r="A46" s="6" t="s">
        <v>46</v>
      </c>
      <c r="C46" s="13" t="s">
        <v>48</v>
      </c>
    </row>
    <row r="48" spans="1:7" x14ac:dyDescent="0.25">
      <c r="A48" s="6" t="s">
        <v>46</v>
      </c>
      <c r="C48" s="6" t="str">
        <f>CONCATENATE("(",B42," x ", D39, " + ",B43," x ",G39,") x ", B44)</f>
        <v>(0.25 x 7.695 + 0.5 x 7.845) x 1.15</v>
      </c>
      <c r="E48" s="6"/>
      <c r="F48" s="6"/>
    </row>
    <row r="49" spans="1:6" x14ac:dyDescent="0.25">
      <c r="C49" s="3"/>
    </row>
    <row r="50" spans="1:6" ht="15.6" x14ac:dyDescent="0.25">
      <c r="A50" s="6" t="s">
        <v>46</v>
      </c>
      <c r="C50" s="20">
        <f>(D39*B42+G39*B43)*B44</f>
        <v>6.723187499999999</v>
      </c>
      <c r="D50" s="14" t="s">
        <v>47</v>
      </c>
      <c r="E50" s="15"/>
      <c r="F50" s="15"/>
    </row>
    <row r="51" spans="1:6" x14ac:dyDescent="0.25">
      <c r="D51" s="6"/>
    </row>
  </sheetData>
  <mergeCells count="2">
    <mergeCell ref="B9:G9"/>
    <mergeCell ref="B10:G10"/>
  </mergeCells>
  <phoneticPr fontId="2" type="noConversion"/>
  <pageMargins left="0.74803149606299213" right="0.74803149606299213" top="0.35433070866141736" bottom="0.98425196850393704" header="0.19685039370078741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Ekipmanlar</vt:lpstr>
      <vt:lpstr>DPX-1</vt:lpstr>
      <vt:lpstr>'DPX-1'!Yazdırma_Alanı</vt:lpstr>
    </vt:vector>
  </TitlesOfParts>
  <Company>DBM Brandmeldetechnik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Buss</dc:creator>
  <cp:lastModifiedBy>Umut</cp:lastModifiedBy>
  <cp:lastPrinted>2024-01-02T14:43:51Z</cp:lastPrinted>
  <dcterms:created xsi:type="dcterms:W3CDTF">2002-07-31T06:46:46Z</dcterms:created>
  <dcterms:modified xsi:type="dcterms:W3CDTF">2024-01-02T14:45:21Z</dcterms:modified>
</cp:coreProperties>
</file>